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790 Z1 TFM ASSIST alw dg sc\eval docs\completed evals\"/>
    </mc:Choice>
  </mc:AlternateContent>
  <bookViews>
    <workbookView xWindow="480" yWindow="36" windowWidth="27792" windowHeight="15132"/>
  </bookViews>
  <sheets>
    <sheet name=" Per Session cost" sheetId="6" r:id="rId1"/>
    <sheet name="Personnel" sheetId="3" r:id="rId2"/>
  </sheets>
  <calcPr calcId="162913"/>
</workbook>
</file>

<file path=xl/calcChain.xml><?xml version="1.0" encoding="utf-8"?>
<calcChain xmlns="http://schemas.openxmlformats.org/spreadsheetml/2006/main">
  <c r="M15" i="6" l="1"/>
  <c r="M14" i="6"/>
  <c r="M7" i="6"/>
  <c r="P7" i="6"/>
  <c r="P5" i="6"/>
  <c r="P6" i="6"/>
  <c r="P4" i="6"/>
  <c r="M5" i="6"/>
  <c r="M6" i="6"/>
  <c r="M4" i="6"/>
  <c r="F15" i="6"/>
  <c r="C17" i="6"/>
  <c r="G7" i="6" l="1"/>
  <c r="E10" i="6"/>
  <c r="G10" i="6" l="1"/>
  <c r="E14" i="6"/>
  <c r="E15" i="6"/>
  <c r="F14" i="6"/>
  <c r="P10" i="6"/>
  <c r="M17" i="6" l="1"/>
  <c r="F17" i="6"/>
  <c r="B17" i="6"/>
  <c r="M10" i="6"/>
  <c r="C7" i="6"/>
  <c r="C10" i="6" s="1"/>
  <c r="B7" i="6"/>
  <c r="B10" i="6" s="1"/>
  <c r="H7" i="6" l="1"/>
  <c r="J10" i="6"/>
  <c r="F7" i="6"/>
  <c r="F10" i="6" l="1"/>
  <c r="E21" i="6"/>
  <c r="H15" i="6"/>
  <c r="H17" i="6" s="1"/>
  <c r="H10" i="6"/>
  <c r="H14" i="6"/>
  <c r="G14" i="6"/>
  <c r="F21" i="6"/>
  <c r="F20" i="6"/>
  <c r="F23" i="6" s="1"/>
  <c r="E20" i="6"/>
  <c r="E23" i="6" l="1"/>
</calcChain>
</file>

<file path=xl/sharedStrings.xml><?xml version="1.0" encoding="utf-8"?>
<sst xmlns="http://schemas.openxmlformats.org/spreadsheetml/2006/main" count="90" uniqueCount="55">
  <si>
    <t>Lowest Cost Submitted</t>
  </si>
  <si>
    <t>(/) Cost Submitted</t>
  </si>
  <si>
    <t>(=) Points to Award</t>
  </si>
  <si>
    <t>(x) Maximum Possible Cost Points (400)</t>
  </si>
  <si>
    <t>MAP</t>
  </si>
  <si>
    <t>Option A</t>
  </si>
  <si>
    <t>Option B</t>
  </si>
  <si>
    <t>Option A &amp; B</t>
  </si>
  <si>
    <t>NRWA</t>
  </si>
  <si>
    <t>Year One (2018 - 2019)</t>
  </si>
  <si>
    <t>Year Three (2020 - 2021)</t>
  </si>
  <si>
    <t>Year Two (2019 - 2020)</t>
  </si>
  <si>
    <t>Year Four (2021 - 2022) Optional Renewal</t>
  </si>
  <si>
    <t>Year Five (20122 - 2023) Optional Renewal</t>
  </si>
  <si>
    <t>Contacts / month // Total of contacts</t>
  </si>
  <si>
    <t>25 / 300</t>
  </si>
  <si>
    <t>Three Year Total:</t>
  </si>
  <si>
    <t>2% TFM Grant</t>
  </si>
  <si>
    <t>Staff</t>
  </si>
  <si>
    <t>NeRWA</t>
  </si>
  <si>
    <t>Located</t>
  </si>
  <si>
    <t>Barney Whatley</t>
  </si>
  <si>
    <t>Fremont, NE</t>
  </si>
  <si>
    <t>X</t>
  </si>
  <si>
    <t>Randy Hellbusch</t>
  </si>
  <si>
    <t>Mike Stanzel</t>
  </si>
  <si>
    <t>Marty Ostransky</t>
  </si>
  <si>
    <t>Tim Renken</t>
  </si>
  <si>
    <t>Dennis Carroll</t>
  </si>
  <si>
    <t>Mike Obal</t>
  </si>
  <si>
    <t>Richard Burch</t>
  </si>
  <si>
    <t>Additional Operator</t>
  </si>
  <si>
    <t>Lincoln, NE</t>
  </si>
  <si>
    <t>Ashland, NE</t>
  </si>
  <si>
    <t>Springfield, NE</t>
  </si>
  <si>
    <t>Cody, NE</t>
  </si>
  <si>
    <t>Hawarden, IA</t>
  </si>
  <si>
    <t>Option</t>
  </si>
  <si>
    <t>A</t>
  </si>
  <si>
    <t>B</t>
  </si>
  <si>
    <t>A + B</t>
  </si>
  <si>
    <t>Patrick Petersen</t>
  </si>
  <si>
    <t>Total 5 Years:</t>
  </si>
  <si>
    <t>15- Assessment</t>
  </si>
  <si>
    <t>15- Board</t>
  </si>
  <si>
    <t>Cost Ranking</t>
  </si>
  <si>
    <t>15 Board</t>
  </si>
  <si>
    <t>15 Assmts.</t>
  </si>
  <si>
    <t>Assessments</t>
  </si>
  <si>
    <t>Board Trainning</t>
  </si>
  <si>
    <t>Formula for initial award: 1st 3 years</t>
  </si>
  <si>
    <t>Combined</t>
  </si>
  <si>
    <t>(x) Maximum Possible Cost Points</t>
  </si>
  <si>
    <t># of Units</t>
  </si>
  <si>
    <t>Option A and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</si>
</sst>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4" fontId="0" fillId="0" borderId="0" xfId="1" applyFont="1"/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/>
    <xf numFmtId="49" fontId="0" fillId="0" borderId="0" xfId="1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2" fillId="2" borderId="5" xfId="0" quotePrefix="1" applyNumberFormat="1" applyFont="1" applyFill="1" applyBorder="1" applyAlignment="1">
      <alignment horizontal="center"/>
    </xf>
    <xf numFmtId="16" fontId="2" fillId="2" borderId="4" xfId="0" quotePrefix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4" fontId="0" fillId="0" borderId="28" xfId="1" applyFont="1" applyBorder="1"/>
    <xf numFmtId="44" fontId="0" fillId="0" borderId="29" xfId="1" applyFont="1" applyBorder="1"/>
    <xf numFmtId="0" fontId="0" fillId="0" borderId="28" xfId="0" applyBorder="1"/>
    <xf numFmtId="0" fontId="0" fillId="0" borderId="29" xfId="0" applyBorder="1"/>
    <xf numFmtId="1" fontId="0" fillId="0" borderId="29" xfId="0" applyNumberFormat="1" applyBorder="1"/>
    <xf numFmtId="0" fontId="0" fillId="0" borderId="30" xfId="0" applyBorder="1"/>
    <xf numFmtId="0" fontId="0" fillId="0" borderId="31" xfId="0" applyBorder="1"/>
    <xf numFmtId="44" fontId="0" fillId="0" borderId="0" xfId="1" applyFont="1" applyBorder="1"/>
    <xf numFmtId="49" fontId="0" fillId="0" borderId="0" xfId="1" applyNumberFormat="1" applyFont="1" applyBorder="1" applyAlignment="1">
      <alignment horizontal="right"/>
    </xf>
    <xf numFmtId="49" fontId="0" fillId="0" borderId="0" xfId="1" applyNumberFormat="1" applyFont="1" applyBorder="1"/>
    <xf numFmtId="0" fontId="2" fillId="0" borderId="32" xfId="0" applyFont="1" applyBorder="1" applyAlignment="1">
      <alignment horizontal="center"/>
    </xf>
    <xf numFmtId="2" fontId="0" fillId="2" borderId="14" xfId="1" applyNumberFormat="1" applyFont="1" applyFill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14" xfId="1" applyNumberFormat="1" applyFont="1" applyBorder="1" applyAlignment="1">
      <alignment horizontal="center"/>
    </xf>
    <xf numFmtId="2" fontId="0" fillId="2" borderId="10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2" fontId="0" fillId="2" borderId="24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 vertical="center"/>
    </xf>
    <xf numFmtId="2" fontId="0" fillId="2" borderId="25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2" borderId="19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/>
    </xf>
    <xf numFmtId="2" fontId="2" fillId="2" borderId="19" xfId="1" applyNumberFormat="1" applyFont="1" applyFill="1" applyBorder="1"/>
    <xf numFmtId="2" fontId="0" fillId="0" borderId="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0" xfId="0" applyNumberFormat="1"/>
    <xf numFmtId="43" fontId="0" fillId="0" borderId="28" xfId="1" applyNumberFormat="1" applyFont="1" applyBorder="1"/>
    <xf numFmtId="43" fontId="0" fillId="0" borderId="29" xfId="1" applyNumberFormat="1" applyFont="1" applyBorder="1"/>
    <xf numFmtId="43" fontId="0" fillId="0" borderId="28" xfId="0" applyNumberFormat="1" applyBorder="1"/>
    <xf numFmtId="43" fontId="0" fillId="0" borderId="29" xfId="0" applyNumberFormat="1" applyBorder="1"/>
    <xf numFmtId="0" fontId="0" fillId="0" borderId="15" xfId="0" applyBorder="1"/>
    <xf numFmtId="2" fontId="0" fillId="0" borderId="15" xfId="0" applyNumberFormat="1" applyBorder="1"/>
    <xf numFmtId="44" fontId="0" fillId="0" borderId="15" xfId="0" applyNumberFormat="1" applyBorder="1"/>
    <xf numFmtId="0" fontId="0" fillId="3" borderId="15" xfId="0" applyFill="1" applyBorder="1"/>
    <xf numFmtId="2" fontId="3" fillId="2" borderId="29" xfId="1" applyNumberFormat="1" applyFont="1" applyFill="1" applyBorder="1" applyAlignment="1">
      <alignment horizontal="center" vertical="center"/>
    </xf>
    <xf numFmtId="2" fontId="4" fillId="2" borderId="35" xfId="1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2" borderId="0" xfId="1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3" fillId="2" borderId="34" xfId="1" applyNumberFormat="1" applyFont="1" applyFill="1" applyBorder="1" applyAlignment="1">
      <alignment horizontal="center"/>
    </xf>
    <xf numFmtId="1" fontId="3" fillId="2" borderId="29" xfId="1" applyNumberFormat="1" applyFont="1" applyFill="1" applyBorder="1" applyAlignment="1">
      <alignment horizontal="center" vertical="center"/>
    </xf>
    <xf numFmtId="2" fontId="0" fillId="2" borderId="36" xfId="1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/>
    <xf numFmtId="44" fontId="0" fillId="0" borderId="25" xfId="1" applyFont="1" applyBorder="1"/>
    <xf numFmtId="0" fontId="0" fillId="0" borderId="25" xfId="0" applyBorder="1"/>
    <xf numFmtId="0" fontId="0" fillId="0" borderId="39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B10" workbookViewId="0">
      <selection activeCell="K19" sqref="K19"/>
    </sheetView>
  </sheetViews>
  <sheetFormatPr defaultRowHeight="14.4" x14ac:dyDescent="0.3"/>
  <cols>
    <col min="1" max="1" width="37.88671875" customWidth="1"/>
    <col min="2" max="3" width="12.5546875" bestFit="1" customWidth="1"/>
    <col min="4" max="4" width="3.109375" customWidth="1"/>
    <col min="5" max="5" width="12.5546875" customWidth="1"/>
    <col min="6" max="6" width="12.5546875" bestFit="1" customWidth="1"/>
    <col min="7" max="7" width="12.5546875" customWidth="1"/>
    <col min="8" max="8" width="14.33203125" bestFit="1" customWidth="1"/>
    <col min="9" max="9" width="3.109375" customWidth="1"/>
    <col min="10" max="10" width="14.88671875" bestFit="1" customWidth="1"/>
    <col min="11" max="12" width="5.21875" customWidth="1"/>
    <col min="13" max="13" width="15.44140625" customWidth="1"/>
    <col min="14" max="14" width="3.77734375" customWidth="1"/>
    <col min="15" max="15" width="5.109375" customWidth="1"/>
    <col min="16" max="16" width="11.44140625" customWidth="1"/>
    <col min="18" max="18" width="9" customWidth="1"/>
  </cols>
  <sheetData>
    <row r="1" spans="1:18" ht="15" thickBot="1" x14ac:dyDescent="0.35">
      <c r="B1" s="73" t="s">
        <v>5</v>
      </c>
      <c r="C1" s="74"/>
      <c r="D1" s="8"/>
      <c r="E1" s="73" t="s">
        <v>6</v>
      </c>
      <c r="F1" s="79"/>
      <c r="G1" s="79"/>
      <c r="H1" s="74"/>
      <c r="I1" s="15"/>
      <c r="J1" s="75" t="s">
        <v>7</v>
      </c>
      <c r="K1" s="77"/>
      <c r="L1" s="77"/>
      <c r="M1" s="77"/>
      <c r="N1" s="77"/>
      <c r="O1" s="77"/>
      <c r="P1" s="78"/>
      <c r="Q1" s="75" t="s">
        <v>7</v>
      </c>
      <c r="R1" s="76"/>
    </row>
    <row r="2" spans="1:18" ht="15" thickBot="1" x14ac:dyDescent="0.35">
      <c r="B2" s="26" t="s">
        <v>4</v>
      </c>
      <c r="C2" s="46" t="s">
        <v>8</v>
      </c>
      <c r="D2" s="15"/>
      <c r="E2" s="75" t="s">
        <v>4</v>
      </c>
      <c r="F2" s="78"/>
      <c r="G2" s="75" t="s">
        <v>8</v>
      </c>
      <c r="H2" s="78"/>
      <c r="I2" s="15"/>
      <c r="J2" s="19" t="s">
        <v>7</v>
      </c>
      <c r="K2" s="20"/>
      <c r="L2" s="20"/>
      <c r="M2" s="20" t="s">
        <v>4</v>
      </c>
      <c r="N2" s="20"/>
      <c r="O2" s="20"/>
      <c r="P2" s="21" t="s">
        <v>4</v>
      </c>
      <c r="Q2" s="9" t="s">
        <v>19</v>
      </c>
      <c r="R2" s="10" t="s">
        <v>19</v>
      </c>
    </row>
    <row r="3" spans="1:18" ht="14.4" customHeight="1" thickBot="1" x14ac:dyDescent="0.35">
      <c r="A3" s="6" t="s">
        <v>14</v>
      </c>
      <c r="B3" s="27" t="s">
        <v>15</v>
      </c>
      <c r="C3" s="28" t="s">
        <v>15</v>
      </c>
      <c r="D3" s="6"/>
      <c r="E3" s="29" t="s">
        <v>47</v>
      </c>
      <c r="F3" s="30" t="s">
        <v>46</v>
      </c>
      <c r="G3" s="31" t="s">
        <v>47</v>
      </c>
      <c r="H3" s="32" t="s">
        <v>46</v>
      </c>
      <c r="I3" s="15"/>
      <c r="J3" s="34" t="s">
        <v>15</v>
      </c>
      <c r="K3" s="97" t="s">
        <v>53</v>
      </c>
      <c r="L3" s="98"/>
      <c r="M3" s="35" t="s">
        <v>43</v>
      </c>
      <c r="N3" s="97" t="s">
        <v>53</v>
      </c>
      <c r="O3" s="100"/>
      <c r="P3" s="33" t="s">
        <v>44</v>
      </c>
      <c r="Q3" s="11"/>
      <c r="R3" s="12"/>
    </row>
    <row r="4" spans="1:18" ht="15" thickBot="1" x14ac:dyDescent="0.35">
      <c r="A4" s="1" t="s">
        <v>9</v>
      </c>
      <c r="B4" s="47">
        <v>112500</v>
      </c>
      <c r="C4" s="48">
        <v>117470</v>
      </c>
      <c r="D4" s="49"/>
      <c r="E4" s="50">
        <v>42000</v>
      </c>
      <c r="F4" s="51">
        <v>31500</v>
      </c>
      <c r="G4" s="47">
        <v>21986.400000000001</v>
      </c>
      <c r="H4" s="48">
        <v>21986.400000000001</v>
      </c>
      <c r="I4" s="49"/>
      <c r="J4" s="52">
        <v>110000</v>
      </c>
      <c r="K4" s="94">
        <v>15</v>
      </c>
      <c r="L4" s="94">
        <v>2800</v>
      </c>
      <c r="M4" s="53">
        <f>K4*L4</f>
        <v>42000</v>
      </c>
      <c r="N4" s="99">
        <v>15</v>
      </c>
      <c r="O4" s="99">
        <v>2000</v>
      </c>
      <c r="P4" s="51">
        <f>N4*O4</f>
        <v>30000</v>
      </c>
      <c r="Q4" s="13">
        <v>0</v>
      </c>
      <c r="R4" s="14">
        <v>0</v>
      </c>
    </row>
    <row r="5" spans="1:18" ht="15" thickBot="1" x14ac:dyDescent="0.35">
      <c r="A5" s="1" t="s">
        <v>11</v>
      </c>
      <c r="B5" s="47">
        <v>115000</v>
      </c>
      <c r="C5" s="48">
        <v>117470</v>
      </c>
      <c r="D5" s="49"/>
      <c r="E5" s="50">
        <v>43500</v>
      </c>
      <c r="F5" s="51">
        <v>33000</v>
      </c>
      <c r="G5" s="47">
        <v>21986.400000000001</v>
      </c>
      <c r="H5" s="48">
        <v>21986.400000000001</v>
      </c>
      <c r="I5" s="49"/>
      <c r="J5" s="54">
        <v>112500</v>
      </c>
      <c r="K5" s="95">
        <v>15</v>
      </c>
      <c r="L5" s="95">
        <v>2900</v>
      </c>
      <c r="M5" s="53">
        <f t="shared" ref="M5:M6" si="0">K5*L5</f>
        <v>43500</v>
      </c>
      <c r="N5" s="99">
        <v>15</v>
      </c>
      <c r="O5" s="99">
        <v>2100</v>
      </c>
      <c r="P5" s="51">
        <f t="shared" ref="P5:P6" si="1">N5*O5</f>
        <v>31500</v>
      </c>
      <c r="Q5" s="13">
        <v>0</v>
      </c>
      <c r="R5" s="14">
        <v>0</v>
      </c>
    </row>
    <row r="6" spans="1:18" x14ac:dyDescent="0.3">
      <c r="A6" s="1" t="s">
        <v>10</v>
      </c>
      <c r="B6" s="47">
        <v>117500</v>
      </c>
      <c r="C6" s="48">
        <v>120992.6</v>
      </c>
      <c r="D6" s="49"/>
      <c r="E6" s="50">
        <v>45000</v>
      </c>
      <c r="F6" s="51">
        <v>34500</v>
      </c>
      <c r="G6" s="47">
        <v>21986.400000000001</v>
      </c>
      <c r="H6" s="48">
        <v>21986.400000000001</v>
      </c>
      <c r="I6" s="49"/>
      <c r="J6" s="54">
        <v>115000</v>
      </c>
      <c r="K6" s="95">
        <v>15</v>
      </c>
      <c r="L6" s="95">
        <v>3000</v>
      </c>
      <c r="M6" s="53">
        <f t="shared" si="0"/>
        <v>45000</v>
      </c>
      <c r="N6" s="99">
        <v>15</v>
      </c>
      <c r="O6" s="99">
        <v>2200</v>
      </c>
      <c r="P6" s="51">
        <f t="shared" si="1"/>
        <v>33000</v>
      </c>
      <c r="Q6" s="13">
        <v>0</v>
      </c>
      <c r="R6" s="14">
        <v>0</v>
      </c>
    </row>
    <row r="7" spans="1:18" s="4" customFormat="1" x14ac:dyDescent="0.3">
      <c r="A7" s="5" t="s">
        <v>16</v>
      </c>
      <c r="B7" s="56">
        <f>SUM(B4:B6)</f>
        <v>345000</v>
      </c>
      <c r="C7" s="57">
        <f>SUM(C4:C6)</f>
        <v>355932.6</v>
      </c>
      <c r="D7" s="58"/>
      <c r="E7" s="59">
        <v>130500</v>
      </c>
      <c r="F7" s="60">
        <f>SUM(F4:F6)</f>
        <v>99000</v>
      </c>
      <c r="G7" s="56">
        <f>SUM(G4:G6)</f>
        <v>65959.200000000012</v>
      </c>
      <c r="H7" s="57">
        <f>SUM(H4:H6)</f>
        <v>65959.200000000012</v>
      </c>
      <c r="I7" s="58"/>
      <c r="J7" s="61">
        <v>337500</v>
      </c>
      <c r="K7" s="90"/>
      <c r="L7" s="90"/>
      <c r="M7" s="62">
        <f>SUM(M4:M6)</f>
        <v>130500</v>
      </c>
      <c r="N7" s="96"/>
      <c r="O7" s="96"/>
      <c r="P7" s="63">
        <f>SUM(P4:P6)</f>
        <v>94500</v>
      </c>
      <c r="Q7" s="22">
        <v>0</v>
      </c>
      <c r="R7" s="23">
        <v>0</v>
      </c>
    </row>
    <row r="8" spans="1:18" x14ac:dyDescent="0.3">
      <c r="A8" s="1" t="s">
        <v>12</v>
      </c>
      <c r="B8" s="47">
        <v>120000</v>
      </c>
      <c r="C8" s="48">
        <v>120992.6</v>
      </c>
      <c r="D8" s="49"/>
      <c r="E8" s="50">
        <v>46500</v>
      </c>
      <c r="F8" s="51">
        <v>36000</v>
      </c>
      <c r="G8" s="47">
        <v>22645.95</v>
      </c>
      <c r="H8" s="48">
        <v>22646</v>
      </c>
      <c r="I8" s="49"/>
      <c r="J8" s="54">
        <v>117500</v>
      </c>
      <c r="K8" s="89"/>
      <c r="L8" s="89"/>
      <c r="M8" s="55">
        <v>46500</v>
      </c>
      <c r="N8" s="92"/>
      <c r="O8" s="92"/>
      <c r="P8" s="51">
        <v>34500</v>
      </c>
      <c r="Q8" s="13">
        <v>0</v>
      </c>
      <c r="R8" s="14">
        <v>0</v>
      </c>
    </row>
    <row r="9" spans="1:18" ht="15" thickBot="1" x14ac:dyDescent="0.35">
      <c r="A9" s="1" t="s">
        <v>13</v>
      </c>
      <c r="B9" s="47">
        <v>122500</v>
      </c>
      <c r="C9" s="48">
        <v>120992.6</v>
      </c>
      <c r="D9" s="49"/>
      <c r="E9" s="50">
        <v>48000</v>
      </c>
      <c r="F9" s="51">
        <v>48000</v>
      </c>
      <c r="G9" s="47">
        <v>22645.95</v>
      </c>
      <c r="H9" s="48">
        <v>22646</v>
      </c>
      <c r="I9" s="49"/>
      <c r="J9" s="54">
        <v>120000</v>
      </c>
      <c r="K9" s="89"/>
      <c r="L9" s="89"/>
      <c r="M9" s="55">
        <v>48000</v>
      </c>
      <c r="N9" s="92"/>
      <c r="O9" s="92"/>
      <c r="P9" s="51">
        <v>36000</v>
      </c>
      <c r="Q9" s="13">
        <v>0</v>
      </c>
      <c r="R9" s="14">
        <v>0</v>
      </c>
    </row>
    <row r="10" spans="1:18" ht="15" thickBot="1" x14ac:dyDescent="0.35">
      <c r="A10" s="5" t="s">
        <v>42</v>
      </c>
      <c r="B10" s="64">
        <f>SUM(B7:B9)</f>
        <v>587500</v>
      </c>
      <c r="C10" s="65">
        <f t="shared" ref="C10:M10" si="2">SUM(C7:C9)</f>
        <v>597917.79999999993</v>
      </c>
      <c r="D10" s="66"/>
      <c r="E10" s="67">
        <f>SUM(E7:E9)</f>
        <v>225000</v>
      </c>
      <c r="F10" s="65">
        <f t="shared" si="2"/>
        <v>183000</v>
      </c>
      <c r="G10" s="64">
        <f>SUM(G7:G9)</f>
        <v>111251.1</v>
      </c>
      <c r="H10" s="65">
        <f t="shared" si="2"/>
        <v>111251.20000000001</v>
      </c>
      <c r="I10" s="66"/>
      <c r="J10" s="68">
        <f>SUM(J7:J9)</f>
        <v>575000</v>
      </c>
      <c r="K10" s="91"/>
      <c r="L10" s="91"/>
      <c r="M10" s="69">
        <f t="shared" si="2"/>
        <v>225000</v>
      </c>
      <c r="N10" s="93"/>
      <c r="O10" s="93"/>
      <c r="P10" s="65">
        <f>SUM(P7:P9)</f>
        <v>165000</v>
      </c>
      <c r="Q10" s="24">
        <v>0</v>
      </c>
      <c r="R10" s="25">
        <v>0</v>
      </c>
    </row>
    <row r="11" spans="1:18" x14ac:dyDescent="0.3">
      <c r="A11" s="5" t="s">
        <v>45</v>
      </c>
      <c r="B11" s="18">
        <v>1</v>
      </c>
      <c r="C11" s="2">
        <v>2</v>
      </c>
      <c r="D11" s="16"/>
      <c r="E11" s="16">
        <v>2</v>
      </c>
      <c r="F11" s="2">
        <v>2</v>
      </c>
      <c r="G11" s="2">
        <v>1</v>
      </c>
      <c r="H11" s="2">
        <v>1</v>
      </c>
      <c r="I11" s="16"/>
      <c r="J11" s="2"/>
      <c r="K11" s="2"/>
      <c r="L11" s="2"/>
      <c r="M11" s="2"/>
      <c r="N11" s="2"/>
      <c r="O11" s="2"/>
    </row>
    <row r="13" spans="1:18" x14ac:dyDescent="0.3">
      <c r="A13" s="3" t="s">
        <v>50</v>
      </c>
      <c r="E13" s="70" t="s">
        <v>48</v>
      </c>
      <c r="F13" s="71"/>
      <c r="G13" s="70" t="s">
        <v>49</v>
      </c>
      <c r="H13" s="71"/>
      <c r="M13" s="101" t="s">
        <v>54</v>
      </c>
    </row>
    <row r="14" spans="1:18" x14ac:dyDescent="0.3">
      <c r="A14" s="1" t="s">
        <v>0</v>
      </c>
      <c r="B14" s="7">
        <v>345000</v>
      </c>
      <c r="C14" s="7">
        <v>345000</v>
      </c>
      <c r="D14" s="7"/>
      <c r="E14" s="36">
        <f>G7</f>
        <v>65959.200000000012</v>
      </c>
      <c r="F14" s="37">
        <f>G7</f>
        <v>65959.200000000012</v>
      </c>
      <c r="G14" s="81">
        <f>H7</f>
        <v>65959.200000000012</v>
      </c>
      <c r="H14" s="82">
        <f>H7</f>
        <v>65959.200000000012</v>
      </c>
      <c r="I14" s="7"/>
      <c r="K14" s="7"/>
      <c r="L14" s="7"/>
      <c r="M14" s="102">
        <f>J7+M7+P7</f>
        <v>562500</v>
      </c>
      <c r="N14" s="17"/>
      <c r="O14" s="17"/>
      <c r="P14" s="17"/>
      <c r="Q14" s="7"/>
      <c r="R14" s="7">
        <v>0</v>
      </c>
    </row>
    <row r="15" spans="1:18" x14ac:dyDescent="0.3">
      <c r="A15" s="1" t="s">
        <v>1</v>
      </c>
      <c r="B15" s="7">
        <v>345000</v>
      </c>
      <c r="C15" s="7">
        <v>355932.6</v>
      </c>
      <c r="D15" s="7"/>
      <c r="E15" s="36">
        <f>G7</f>
        <v>65959.200000000012</v>
      </c>
      <c r="F15" s="37">
        <f>E7</f>
        <v>130500</v>
      </c>
      <c r="G15" s="81">
        <v>65959.199999999997</v>
      </c>
      <c r="H15" s="82">
        <f>F7</f>
        <v>99000</v>
      </c>
      <c r="I15" s="7"/>
      <c r="K15" s="7"/>
      <c r="L15" s="7"/>
      <c r="M15" s="102">
        <f>J7+M7+P7</f>
        <v>562500</v>
      </c>
      <c r="N15" s="17"/>
      <c r="O15" s="17"/>
      <c r="P15" s="17"/>
      <c r="Q15" s="7"/>
      <c r="R15" s="7">
        <v>0</v>
      </c>
    </row>
    <row r="16" spans="1:18" x14ac:dyDescent="0.3">
      <c r="A16" s="1" t="s">
        <v>3</v>
      </c>
      <c r="B16">
        <v>400</v>
      </c>
      <c r="C16">
        <v>400</v>
      </c>
      <c r="E16" s="38">
        <v>400</v>
      </c>
      <c r="F16" s="39">
        <v>400</v>
      </c>
      <c r="G16" s="83">
        <v>400</v>
      </c>
      <c r="H16" s="84">
        <v>400</v>
      </c>
      <c r="M16" s="103">
        <v>400</v>
      </c>
    </row>
    <row r="17" spans="1:13" x14ac:dyDescent="0.3">
      <c r="A17" s="1" t="s">
        <v>2</v>
      </c>
      <c r="B17">
        <f t="shared" ref="B17:J17" si="3">B14/B15*B16</f>
        <v>400</v>
      </c>
      <c r="C17" s="80">
        <f>C14/C15*C16</f>
        <v>387.71385369027735</v>
      </c>
      <c r="E17" s="38">
        <v>400</v>
      </c>
      <c r="F17" s="40">
        <f t="shared" si="3"/>
        <v>202.1737931034483</v>
      </c>
      <c r="G17" s="83">
        <v>400</v>
      </c>
      <c r="H17" s="84">
        <f>H14/H15*H16</f>
        <v>266.50181818181824</v>
      </c>
      <c r="M17" s="104">
        <f>M14/M15*M16</f>
        <v>400</v>
      </c>
    </row>
    <row r="18" spans="1:13" x14ac:dyDescent="0.3">
      <c r="E18" s="41"/>
      <c r="F18" s="42"/>
      <c r="G18" s="41"/>
      <c r="H18" s="42"/>
    </row>
    <row r="19" spans="1:13" x14ac:dyDescent="0.3">
      <c r="E19" s="88" t="s">
        <v>51</v>
      </c>
      <c r="F19" s="88"/>
      <c r="G19" s="72"/>
      <c r="H19" s="72"/>
    </row>
    <row r="20" spans="1:13" x14ac:dyDescent="0.3">
      <c r="A20" s="1"/>
      <c r="B20" t="s">
        <v>0</v>
      </c>
      <c r="E20" s="86">
        <f>G7+H7</f>
        <v>131918.40000000002</v>
      </c>
      <c r="F20" s="86">
        <f>G7+H7</f>
        <v>131918.40000000002</v>
      </c>
      <c r="G20" s="43"/>
      <c r="H20" s="43"/>
    </row>
    <row r="21" spans="1:13" x14ac:dyDescent="0.3">
      <c r="A21" s="1"/>
      <c r="B21" t="s">
        <v>1</v>
      </c>
      <c r="E21" s="86">
        <f>E7+F7</f>
        <v>229500</v>
      </c>
      <c r="F21" s="86">
        <f>G7+H7</f>
        <v>131918.40000000002</v>
      </c>
      <c r="G21" s="43"/>
      <c r="H21" s="43"/>
    </row>
    <row r="22" spans="1:13" x14ac:dyDescent="0.3">
      <c r="A22" s="1"/>
      <c r="B22" t="s">
        <v>52</v>
      </c>
      <c r="E22" s="85">
        <v>400</v>
      </c>
      <c r="F22" s="85">
        <v>400</v>
      </c>
      <c r="G22" s="44"/>
      <c r="H22" s="44"/>
    </row>
    <row r="23" spans="1:13" x14ac:dyDescent="0.3">
      <c r="A23" s="1"/>
      <c r="B23" t="s">
        <v>2</v>
      </c>
      <c r="E23" s="87">
        <f>E20/E21*E22</f>
        <v>229.92313725490197</v>
      </c>
      <c r="F23" s="85">
        <f>F20/F21*F22</f>
        <v>400</v>
      </c>
      <c r="G23" s="45"/>
      <c r="H23" s="45"/>
    </row>
  </sheetData>
  <mergeCells count="11">
    <mergeCell ref="E13:F13"/>
    <mergeCell ref="G13:H13"/>
    <mergeCell ref="G19:H19"/>
    <mergeCell ref="B1:C1"/>
    <mergeCell ref="Q1:R1"/>
    <mergeCell ref="J1:P1"/>
    <mergeCell ref="G2:H2"/>
    <mergeCell ref="E2:F2"/>
    <mergeCell ref="E1:H1"/>
    <mergeCell ref="K3:L3"/>
    <mergeCell ref="N3:O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5" sqref="F15"/>
    </sheetView>
  </sheetViews>
  <sheetFormatPr defaultRowHeight="14.4" x14ac:dyDescent="0.3"/>
  <cols>
    <col min="1" max="1" width="7.44140625" style="2" customWidth="1"/>
    <col min="2" max="2" width="28.109375" customWidth="1"/>
    <col min="3" max="3" width="23.6640625" customWidth="1"/>
  </cols>
  <sheetData>
    <row r="1" spans="1:5" x14ac:dyDescent="0.3">
      <c r="B1" t="s">
        <v>17</v>
      </c>
    </row>
    <row r="3" spans="1:5" x14ac:dyDescent="0.3">
      <c r="A3" s="2" t="s">
        <v>37</v>
      </c>
      <c r="B3" t="s">
        <v>18</v>
      </c>
      <c r="C3" t="s">
        <v>20</v>
      </c>
      <c r="D3" s="2" t="s">
        <v>19</v>
      </c>
      <c r="E3" s="2" t="s">
        <v>4</v>
      </c>
    </row>
    <row r="4" spans="1:5" x14ac:dyDescent="0.3">
      <c r="A4" s="2" t="s">
        <v>40</v>
      </c>
      <c r="B4" t="s">
        <v>21</v>
      </c>
      <c r="C4" t="s">
        <v>22</v>
      </c>
      <c r="D4" s="2" t="s">
        <v>23</v>
      </c>
    </row>
    <row r="5" spans="1:5" x14ac:dyDescent="0.3">
      <c r="A5" s="2" t="s">
        <v>40</v>
      </c>
      <c r="B5" t="s">
        <v>24</v>
      </c>
      <c r="C5" t="s">
        <v>22</v>
      </c>
      <c r="D5" s="2" t="s">
        <v>23</v>
      </c>
    </row>
    <row r="6" spans="1:5" x14ac:dyDescent="0.3">
      <c r="A6" s="2" t="s">
        <v>40</v>
      </c>
      <c r="B6" t="s">
        <v>25</v>
      </c>
      <c r="C6" t="s">
        <v>22</v>
      </c>
      <c r="D6" s="2" t="s">
        <v>23</v>
      </c>
    </row>
    <row r="7" spans="1:5" x14ac:dyDescent="0.3">
      <c r="A7" s="2" t="s">
        <v>38</v>
      </c>
      <c r="B7" t="s">
        <v>26</v>
      </c>
      <c r="C7" t="s">
        <v>35</v>
      </c>
      <c r="E7" s="2" t="s">
        <v>23</v>
      </c>
    </row>
    <row r="8" spans="1:5" x14ac:dyDescent="0.3">
      <c r="A8" s="2" t="s">
        <v>38</v>
      </c>
      <c r="B8" t="s">
        <v>27</v>
      </c>
      <c r="C8" t="s">
        <v>36</v>
      </c>
      <c r="E8" s="2" t="s">
        <v>23</v>
      </c>
    </row>
    <row r="9" spans="1:5" x14ac:dyDescent="0.3">
      <c r="A9" s="2" t="s">
        <v>38</v>
      </c>
      <c r="B9" t="s">
        <v>28</v>
      </c>
      <c r="C9" t="s">
        <v>33</v>
      </c>
      <c r="E9" s="2" t="s">
        <v>23</v>
      </c>
    </row>
    <row r="10" spans="1:5" x14ac:dyDescent="0.3">
      <c r="A10" s="2" t="s">
        <v>38</v>
      </c>
      <c r="B10" t="s">
        <v>29</v>
      </c>
      <c r="C10" t="s">
        <v>34</v>
      </c>
      <c r="E10" s="2" t="s">
        <v>23</v>
      </c>
    </row>
    <row r="11" spans="1:5" x14ac:dyDescent="0.3">
      <c r="A11" s="2" t="s">
        <v>38</v>
      </c>
      <c r="B11" t="s">
        <v>30</v>
      </c>
      <c r="C11" t="s">
        <v>32</v>
      </c>
      <c r="E11" s="2" t="s">
        <v>23</v>
      </c>
    </row>
    <row r="12" spans="1:5" x14ac:dyDescent="0.3">
      <c r="A12" s="2" t="s">
        <v>38</v>
      </c>
      <c r="B12" t="s">
        <v>31</v>
      </c>
      <c r="E12" s="2" t="s">
        <v>23</v>
      </c>
    </row>
    <row r="13" spans="1:5" x14ac:dyDescent="0.3">
      <c r="A13" s="2" t="s">
        <v>39</v>
      </c>
      <c r="B13" t="s">
        <v>41</v>
      </c>
      <c r="D13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Per Session cost</vt:lpstr>
      <vt:lpstr>Personnel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Danforth, John R</dc:creator>
  <cp:lastModifiedBy>Annette Walton</cp:lastModifiedBy>
  <cp:lastPrinted>2018-04-26T21:12:05Z</cp:lastPrinted>
  <dcterms:created xsi:type="dcterms:W3CDTF">2018-04-04T16:43:27Z</dcterms:created>
  <dcterms:modified xsi:type="dcterms:W3CDTF">2018-04-30T14:10:46Z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1054219985</vt:i4>
  </property>
  <property fmtid="{D5CDD505-2E9C-101B-9397-08002B2CF9AE}" pid="3" name="_NewReviewCycle">
    <vt:lpwstr/>
  </property>
  <property fmtid="{D5CDD505-2E9C-101B-9397-08002B2CF9AE}" pid="4" name="_EmailSubject">
    <vt:lpwstr>cost</vt:lpwstr>
  </property>
  <property fmtid="{D5CDD505-2E9C-101B-9397-08002B2CF9AE}" pid="5" name="_AuthorEmail">
    <vt:lpwstr>Scott.Sprague@nebraska.gov</vt:lpwstr>
  </property>
  <property fmtid="{D5CDD505-2E9C-101B-9397-08002B2CF9AE}" pid="6" name="_AuthorEmailDisplayName">
    <vt:lpwstr>Sprague, Scott</vt:lpwstr>
  </property>
  <property fmtid="{D5CDD505-2E9C-101B-9397-08002B2CF9AE}" pid="7" name="_ReviewingToolsShownOnce">
    <vt:lpwstr/>
  </property>
</Properties>
</file>